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shboard" sheetId="1" state="visible" r:id="rId1"/>
    <sheet xmlns:r="http://schemas.openxmlformats.org/officeDocument/2006/relationships" name="How to use" sheetId="2" state="visible" r:id="rId2"/>
    <sheet xmlns:r="http://schemas.openxmlformats.org/officeDocument/2006/relationships" name="Lists" sheetId="3" state="hidden" r:id="rId3"/>
  </sheets>
  <definedNames>
    <definedName name="_xlnm.Print_Area" localSheetId="0">'Dashboard'!$A$1:$M$35</definedName>
  </definedNames>
  <calcPr calcId="124519" fullCalcOnLoad="1"/>
</workbook>
</file>

<file path=xl/styles.xml><?xml version="1.0" encoding="utf-8"?>
<styleSheet xmlns="http://schemas.openxmlformats.org/spreadsheetml/2006/main">
  <numFmts count="2">
    <numFmt numFmtId="164" formatCode="mmmm yyyy"/>
    <numFmt numFmtId="165" formatCode="mmm d, yyyy"/>
  </numFmts>
  <fonts count="22">
    <font>
      <name val="Calibri"/>
      <family val="2"/>
      <color theme="1"/>
      <sz val="11"/>
      <scheme val="minor"/>
    </font>
    <font>
      <name val="Manrope"/>
      <family val="2"/>
      <b val="1"/>
      <color rgb="00FFFFFF"/>
      <sz val="14"/>
    </font>
    <font>
      <name val="Inter"/>
      <family val="2"/>
      <color rgb="00DEDFDA"/>
      <sz val="11"/>
    </font>
    <font>
      <name val="Inter"/>
      <family val="2"/>
      <b val="1"/>
      <color rgb="003F5F7A"/>
      <sz val="9.5"/>
    </font>
    <font>
      <name val="Manrope"/>
      <family val="2"/>
      <b val="1"/>
      <color rgb="00132235"/>
      <sz val="12"/>
    </font>
    <font>
      <name val="Inter"/>
      <family val="2"/>
      <b val="1"/>
      <color rgb="00132235"/>
      <sz val="10"/>
    </font>
    <font>
      <name val="Inter"/>
      <family val="2"/>
      <i val="1"/>
      <color rgb="003F5F7A"/>
      <sz val="8.5"/>
    </font>
    <font>
      <name val="Inter"/>
      <family val="2"/>
      <b val="1"/>
      <color rgb="00FFFFFF"/>
      <sz val="9.5"/>
    </font>
    <font>
      <name val="Inter"/>
      <family val="2"/>
      <b val="1"/>
      <color rgb="00132235"/>
      <sz val="10.5"/>
    </font>
    <font>
      <name val="Inter"/>
      <family val="2"/>
      <color rgb="002A2E33"/>
      <sz val="10.5"/>
    </font>
    <font>
      <name val="Inter"/>
      <family val="2"/>
      <color rgb="00132235"/>
      <sz val="10.5"/>
    </font>
    <font>
      <name val="Manrope"/>
      <family val="2"/>
      <b val="1"/>
      <color rgb="00132235"/>
      <sz val="10.5"/>
    </font>
    <font>
      <name val="Inter"/>
      <family val="2"/>
      <b val="1"/>
      <color rgb="00132235"/>
      <sz val="9"/>
    </font>
    <font>
      <name val="Inter"/>
      <family val="2"/>
      <color rgb="002A2E33"/>
      <sz val="10"/>
    </font>
    <font>
      <name val="Inter"/>
      <family val="2"/>
      <b val="1"/>
      <color rgb="00132235"/>
      <sz val="8"/>
    </font>
    <font>
      <name val="Inter"/>
      <family val="2"/>
      <color rgb="002A2E33"/>
      <sz val="8"/>
    </font>
    <font>
      <name val="Inter"/>
      <family val="2"/>
      <color rgb="003F5F7A"/>
      <sz val="8"/>
    </font>
    <font>
      <name val="Manrope"/>
      <family val="2"/>
      <b val="1"/>
      <color rgb="00132235"/>
      <sz val="18"/>
    </font>
    <font>
      <name val="Inter"/>
      <family val="2"/>
      <color rgb="003F5F7A"/>
      <sz val="10.5"/>
    </font>
    <font>
      <name val="Inter"/>
      <family val="2"/>
      <color rgb="003F5F7A"/>
      <sz val="9"/>
    </font>
    <font>
      <name val="Manrope"/>
      <family val="2"/>
      <b val="1"/>
      <color rgb="003F5F7A"/>
      <sz val="10.5"/>
    </font>
    <font>
      <name val="Manrope"/>
      <family val="2"/>
      <b val="1"/>
      <color rgb="00132235"/>
      <sz val="11"/>
    </font>
  </fonts>
  <fills count="6">
    <fill>
      <patternFill/>
    </fill>
    <fill>
      <patternFill patternType="gray125"/>
    </fill>
    <fill>
      <patternFill patternType="solid">
        <fgColor rgb="00132235"/>
        <bgColor rgb="00132235"/>
      </patternFill>
    </fill>
    <fill>
      <patternFill patternType="solid">
        <fgColor rgb="00B3945D"/>
        <bgColor rgb="00B3945D"/>
      </patternFill>
    </fill>
    <fill>
      <patternFill patternType="solid">
        <fgColor rgb="00F7F8F6"/>
        <bgColor rgb="00F7F8F6"/>
      </patternFill>
    </fill>
    <fill>
      <patternFill patternType="solid">
        <fgColor rgb="00ECEDEA"/>
        <bgColor rgb="00ECEDEA"/>
      </patternFill>
    </fill>
  </fills>
  <borders count="17">
    <border>
      <left/>
      <right/>
      <top/>
      <bottom/>
      <diagonal/>
    </border>
    <border>
      <left style="thin">
        <color rgb="003F5F7A"/>
      </left>
      <right style="thin">
        <color rgb="003F5F7A"/>
      </right>
      <top style="thin">
        <color rgb="003F5F7A"/>
      </top>
      <bottom style="thin">
        <color rgb="003F5F7A"/>
      </bottom>
    </border>
    <border>
      <left style="thin">
        <color rgb="00DEDFDA"/>
      </left>
      <right style="thin">
        <color rgb="00DEDFDA"/>
      </right>
      <top style="thin">
        <color rgb="00DEDFDA"/>
      </top>
      <bottom style="thin">
        <color rgb="00DEDFDA"/>
      </bottom>
    </border>
    <border>
      <left style="thin">
        <color rgb="00DEDFDA"/>
      </left>
      <right style="thin">
        <color rgb="00DEDFDA"/>
      </right>
      <top style="medium">
        <color rgb="003F5F7A"/>
      </top>
      <bottom style="thin">
        <color rgb="00DEDFDA"/>
      </bottom>
    </border>
    <border>
      <bottom style="medium">
        <color rgb="00B3945D"/>
      </bottom>
    </border>
    <border>
      <left style="thin">
        <color rgb="003F5F7A"/>
      </left>
      <bottom style="thin">
        <color rgb="00DEDFDA"/>
      </bottom>
    </border>
    <border>
      <bottom style="thin">
        <color rgb="00DEDFDA"/>
      </bottom>
    </border>
    <border>
      <left/>
      <right/>
      <top/>
      <bottom style="thin">
        <color rgb="00DEDFDA"/>
      </bottom>
      <diagonal/>
    </border>
    <border>
      <left style="thin">
        <color rgb="003F5F7A"/>
      </left>
      <bottom style="thin">
        <color rgb="003F5F7A"/>
      </bottom>
    </border>
    <border>
      <bottom style="thin">
        <color rgb="003F5F7A"/>
      </bottom>
    </border>
    <border>
      <left/>
      <right/>
      <top/>
      <bottom style="thin">
        <color rgb="003F5F7A"/>
      </bottom>
      <diagonal/>
    </border>
    <border>
      <right style="thin">
        <color rgb="003F5F7A"/>
      </right>
      <bottom style="thin">
        <color rgb="00DEDFDA"/>
      </bottom>
    </border>
    <border>
      <right style="thin">
        <color rgb="003F5F7A"/>
      </right>
      <bottom style="thin">
        <color rgb="003F5F7A"/>
      </bottom>
    </border>
    <border>
      <left/>
      <right style="thin">
        <color rgb="003F5F7A"/>
      </right>
      <top/>
      <bottom/>
      <diagonal/>
    </border>
    <border>
      <left/>
      <right style="thin">
        <color rgb="003F5F7A"/>
      </right>
      <top/>
      <bottom style="thin">
        <color rgb="00DEDFDA"/>
      </bottom>
      <diagonal/>
    </border>
    <border>
      <left/>
      <right style="thin">
        <color rgb="003F5F7A"/>
      </right>
      <top/>
      <bottom style="thin">
        <color rgb="003F5F7A"/>
      </bottom>
      <diagonal/>
    </border>
    <border>
      <top style="thin">
        <color rgb="00B3945D"/>
      </top>
    </border>
  </borders>
  <cellStyleXfs count="1">
    <xf numFmtId="0" fontId="0" fillId="0" borderId="0"/>
  </cellStyleXfs>
  <cellXfs count="58">
    <xf numFmtId="0" fontId="0" fillId="0" borderId="0" pivotButton="0" quotePrefix="0" xfId="0"/>
    <xf numFmtId="0" fontId="1" fillId="2" borderId="0" applyAlignment="1" pivotButton="0" quotePrefix="0" xfId="0">
      <alignment vertical="center" indent="1"/>
    </xf>
    <xf numFmtId="0" fontId="0" fillId="2" borderId="0" pivotButton="0" quotePrefix="0" xfId="0"/>
    <xf numFmtId="0" fontId="2" fillId="2" borderId="0" applyAlignment="1" pivotButton="0" quotePrefix="0" xfId="0">
      <alignment horizontal="right" vertical="center" indent="1"/>
    </xf>
    <xf numFmtId="0" fontId="0" fillId="3" borderId="0" pivotButton="0" quotePrefix="0" xfId="0"/>
    <xf numFmtId="0" fontId="3" fillId="0" borderId="0" applyAlignment="1" pivotButton="0" quotePrefix="0" xfId="0">
      <alignment vertical="center"/>
    </xf>
    <xf numFmtId="164" fontId="4" fillId="0" borderId="1" applyAlignment="1" pivotButton="0" quotePrefix="0" xfId="0">
      <alignment horizontal="left" vertical="center" indent="1"/>
    </xf>
    <xf numFmtId="0" fontId="0" fillId="0" borderId="1" applyAlignment="1" pivotButton="0" quotePrefix="0" xfId="0">
      <alignment horizontal="left" vertical="center" indent="1"/>
    </xf>
    <xf numFmtId="165" fontId="0" fillId="0" borderId="1" applyAlignment="1" pivotButton="0" quotePrefix="0" xfId="0">
      <alignment horizontal="left" vertical="center" indent="1"/>
    </xf>
    <xf numFmtId="9" fontId="5" fillId="0" borderId="1" applyAlignment="1" pivotButton="0" quotePrefix="0" xfId="0">
      <alignment horizontal="left" vertical="center" indent="1"/>
    </xf>
    <xf numFmtId="0" fontId="6" fillId="0" borderId="0" applyAlignment="1" pivotButton="0" quotePrefix="0" xfId="0">
      <alignment vertical="center"/>
    </xf>
    <xf numFmtId="0" fontId="5" fillId="0" borderId="0" applyAlignment="1" pivotButton="0" quotePrefix="0" xfId="0">
      <alignment horizontal="left" vertical="center" indent="1"/>
    </xf>
    <xf numFmtId="0" fontId="7" fillId="2" borderId="1" applyAlignment="1" pivotButton="0" quotePrefix="0" xfId="0">
      <alignment horizontal="left" vertical="center" wrapText="1"/>
    </xf>
    <xf numFmtId="0" fontId="7" fillId="2" borderId="1" applyAlignment="1" pivotButton="0" quotePrefix="0" xfId="0">
      <alignment horizontal="center" vertical="center" wrapText="1"/>
    </xf>
    <xf numFmtId="0" fontId="8" fillId="0" borderId="2" applyAlignment="1" pivotButton="0" quotePrefix="0" xfId="0">
      <alignment horizontal="left" vertical="center" indent="1"/>
    </xf>
    <xf numFmtId="0" fontId="9" fillId="0" borderId="2" applyAlignment="1" pivotButton="0" quotePrefix="0" xfId="0">
      <alignment horizontal="center" vertical="center"/>
    </xf>
    <xf numFmtId="165" fontId="9" fillId="0" borderId="2" applyAlignment="1" pivotButton="0" quotePrefix="0" xfId="0">
      <alignment horizontal="center" vertical="center"/>
    </xf>
    <xf numFmtId="9" fontId="10" fillId="4" borderId="2" applyAlignment="1" pivotButton="0" quotePrefix="0" xfId="0">
      <alignment horizontal="center" vertical="center"/>
    </xf>
    <xf numFmtId="0" fontId="11" fillId="5" borderId="3" applyAlignment="1" pivotButton="0" quotePrefix="0" xfId="0">
      <alignment horizontal="left" vertical="center" indent="1"/>
    </xf>
    <xf numFmtId="0" fontId="8" fillId="5" borderId="3" applyAlignment="1" pivotButton="0" quotePrefix="0" xfId="0">
      <alignment horizontal="center" vertical="center"/>
    </xf>
    <xf numFmtId="165" fontId="8" fillId="5" borderId="3" applyAlignment="1" pivotButton="0" quotePrefix="0" xfId="0">
      <alignment horizontal="center" vertical="center"/>
    </xf>
    <xf numFmtId="9" fontId="8" fillId="5" borderId="3" applyAlignment="1" pivotButton="0" quotePrefix="0" xfId="0">
      <alignment horizontal="center" vertical="center"/>
    </xf>
    <xf numFmtId="0" fontId="6" fillId="0" borderId="0" pivotButton="0" quotePrefix="0" xfId="0"/>
    <xf numFmtId="0" fontId="4" fillId="0" borderId="4" applyAlignment="1" pivotButton="0" quotePrefix="0" xfId="0">
      <alignment vertical="center"/>
    </xf>
    <xf numFmtId="0" fontId="0" fillId="0" borderId="4" pivotButton="0" quotePrefix="0" xfId="0"/>
    <xf numFmtId="0" fontId="12" fillId="5" borderId="5" applyAlignment="1" pivotButton="0" quotePrefix="0" xfId="0">
      <alignment vertical="center" indent="1"/>
    </xf>
    <xf numFmtId="0" fontId="0" fillId="0" borderId="7" pivotButton="0" quotePrefix="0" xfId="0"/>
    <xf numFmtId="0" fontId="12" fillId="5" borderId="6" applyAlignment="1" pivotButton="0" quotePrefix="0" xfId="0">
      <alignment vertical="center" indent="1"/>
    </xf>
    <xf numFmtId="0" fontId="12" fillId="5" borderId="11" applyAlignment="1" pivotButton="0" quotePrefix="0" xfId="0">
      <alignment vertical="center" indent="1"/>
    </xf>
    <xf numFmtId="0" fontId="13" fillId="0" borderId="5" applyAlignment="1" pivotButton="0" quotePrefix="0" xfId="0">
      <alignment vertical="center" indent="1"/>
    </xf>
    <xf numFmtId="0" fontId="13" fillId="0" borderId="6" applyAlignment="1" pivotButton="0" quotePrefix="0" xfId="0">
      <alignment vertical="center" indent="1"/>
    </xf>
    <xf numFmtId="165" fontId="13" fillId="0" borderId="6" applyAlignment="1" pivotButton="0" quotePrefix="0" xfId="0">
      <alignment vertical="center" indent="1"/>
    </xf>
    <xf numFmtId="0" fontId="13" fillId="0" borderId="11" applyAlignment="1" pivotButton="0" quotePrefix="0" xfId="0">
      <alignment vertical="center" indent="1"/>
    </xf>
    <xf numFmtId="0" fontId="13" fillId="0" borderId="8" applyAlignment="1" pivotButton="0" quotePrefix="0" xfId="0">
      <alignment vertical="center" indent="1"/>
    </xf>
    <xf numFmtId="0" fontId="0" fillId="0" borderId="10" pivotButton="0" quotePrefix="0" xfId="0"/>
    <xf numFmtId="0" fontId="13" fillId="0" borderId="9" applyAlignment="1" pivotButton="0" quotePrefix="0" xfId="0">
      <alignment vertical="center" indent="1"/>
    </xf>
    <xf numFmtId="165" fontId="13" fillId="0" borderId="9" applyAlignment="1" pivotButton="0" quotePrefix="0" xfId="0">
      <alignment vertical="center" indent="1"/>
    </xf>
    <xf numFmtId="0" fontId="13" fillId="0" borderId="12" applyAlignment="1" pivotButton="0" quotePrefix="0" xfId="0">
      <alignment vertical="center" indent="1"/>
    </xf>
    <xf numFmtId="0" fontId="0" fillId="0" borderId="14" pivotButton="0" quotePrefix="0" xfId="0"/>
    <xf numFmtId="165" fontId="13" fillId="0" borderId="5" applyAlignment="1" pivotButton="0" quotePrefix="0" xfId="0">
      <alignment vertical="center" indent="1"/>
    </xf>
    <xf numFmtId="165" fontId="13" fillId="0" borderId="8" applyAlignment="1" pivotButton="0" quotePrefix="0" xfId="0">
      <alignment vertical="center" indent="1"/>
    </xf>
    <xf numFmtId="0" fontId="0" fillId="0" borderId="15" pivotButton="0" quotePrefix="0" xfId="0"/>
    <xf numFmtId="0" fontId="14" fillId="0" borderId="16" applyAlignment="1" pivotButton="0" quotePrefix="0" xfId="0">
      <alignment vertical="center"/>
    </xf>
    <xf numFmtId="0" fontId="14" fillId="0" borderId="16" pivotButton="0" quotePrefix="0" xfId="0"/>
    <xf numFmtId="0" fontId="0" fillId="0" borderId="16" pivotButton="0" quotePrefix="0" xfId="0"/>
    <xf numFmtId="0" fontId="15" fillId="0" borderId="0" applyAlignment="1" pivotButton="0" quotePrefix="0" xfId="0">
      <alignment vertical="center"/>
    </xf>
    <xf numFmtId="0" fontId="15" fillId="0" borderId="0" pivotButton="0" quotePrefix="0" xfId="0"/>
    <xf numFmtId="0" fontId="16" fillId="0" borderId="0" pivotButton="0" quotePrefix="0" xfId="0"/>
    <xf numFmtId="0" fontId="17" fillId="0" borderId="0" pivotButton="0" quotePrefix="0" xfId="0"/>
    <xf numFmtId="0" fontId="18" fillId="0" borderId="0" pivotButton="0" quotePrefix="0" xfId="0"/>
    <xf numFmtId="0" fontId="19" fillId="0" borderId="0" applyAlignment="1" pivotButton="0" quotePrefix="0" xfId="0">
      <alignment vertical="top" wrapText="1"/>
    </xf>
    <xf numFmtId="0" fontId="20" fillId="0" borderId="0" applyAlignment="1" pivotButton="0" quotePrefix="0" xfId="0">
      <alignment horizontal="right" vertical="top"/>
    </xf>
    <xf numFmtId="0" fontId="9" fillId="0" borderId="0" applyAlignment="1" pivotButton="0" quotePrefix="0" xfId="0">
      <alignment vertical="top" wrapText="1" indent="1"/>
    </xf>
    <xf numFmtId="0" fontId="21" fillId="0" borderId="0" pivotButton="0" quotePrefix="0" xfId="0"/>
    <xf numFmtId="0" fontId="12" fillId="0" borderId="0" pivotButton="0" quotePrefix="0" xfId="0"/>
    <xf numFmtId="0" fontId="19" fillId="0" borderId="0" pivotButton="0" quotePrefix="0" xfId="0"/>
    <xf numFmtId="0" fontId="0" fillId="0" borderId="0" applyAlignment="1" pivotButton="0" quotePrefix="0" xfId="0">
      <alignment wrapText="1"/>
    </xf>
    <xf numFmtId="164" fontId="0" fillId="0" borderId="0" pivotButton="0" quotePrefix="0" xfId="0"/>
  </cellXfs>
  <cellStyles count="1">
    <cellStyle name="Normal" xfId="0" builtinId="0" hidden="0"/>
  </cellStyles>
  <dxfs count="6">
    <dxf>
      <font>
        <name val="Inter"/>
        <family val="2"/>
        <b val="1"/>
        <color rgb="009A4A3C"/>
        <sz val="10.5"/>
      </font>
      <fill>
        <patternFill patternType="solid">
          <fgColor rgb="00F2DEDA"/>
          <bgColor rgb="00F2DEDA"/>
        </patternFill>
      </fill>
    </dxf>
    <dxf>
      <font>
        <name val="Inter"/>
        <family val="2"/>
        <b val="1"/>
        <color rgb="006B5326"/>
        <sz val="10.5"/>
      </font>
      <fill>
        <patternFill patternType="solid">
          <fgColor rgb="00F3EBDA"/>
          <bgColor rgb="00F3EBDA"/>
        </patternFill>
      </fill>
    </dxf>
    <dxf>
      <font>
        <name val="Inter"/>
        <family val="2"/>
        <b val="1"/>
        <color rgb="003D6B45"/>
        <sz val="10.5"/>
      </font>
      <fill>
        <patternFill patternType="solid">
          <fgColor rgb="00E1EBDD"/>
          <bgColor rgb="00E1EBDD"/>
        </patternFill>
      </fill>
    </dxf>
    <dxf>
      <font>
        <name val="Inter"/>
        <family val="2"/>
        <b val="1"/>
        <color rgb="00132235"/>
        <sz val="10.5"/>
      </font>
      <fill>
        <patternFill patternType="solid">
          <fgColor rgb="00DEDFDA"/>
          <bgColor rgb="00DEDFDA"/>
        </patternFill>
      </fill>
    </dxf>
    <dxf>
      <font>
        <name val="Inter"/>
        <family val="2"/>
        <color rgb="006B5326"/>
        <sz val="10.5"/>
      </font>
      <fill>
        <patternFill patternType="solid">
          <fgColor rgb="00F3EBDA"/>
          <bgColor rgb="00F3EBDA"/>
        </patternFill>
      </fill>
    </dxf>
    <dxf>
      <font>
        <name val="Inter"/>
        <family val="2"/>
        <color rgb="009A4A3C"/>
        <sz val="10.5"/>
      </font>
      <fill>
        <patternFill patternType="solid">
          <fgColor rgb="00F2DEDA"/>
          <bgColor rgb="00F2DE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M35"/>
  <sheetViews>
    <sheetView showGridLines="0" workbookViewId="0">
      <selection activeCell="A1" sqref="A1"/>
    </sheetView>
  </sheetViews>
  <sheetFormatPr baseColWidth="8" defaultRowHeight="15"/>
  <cols>
    <col width="2.5" customWidth="1" min="1" max="1"/>
    <col width="20" customWidth="1" min="2" max="2"/>
    <col width="12" customWidth="1" min="3" max="3"/>
    <col width="10" customWidth="1" min="4" max="4"/>
    <col width="13" customWidth="1" min="5" max="5"/>
    <col width="12" customWidth="1" min="6" max="6"/>
    <col width="9" customWidth="1" min="7" max="7"/>
    <col width="10" customWidth="1" min="8" max="8"/>
    <col width="10" customWidth="1" min="9" max="9"/>
    <col width="11" customWidth="1" min="10" max="10"/>
    <col width="11" customWidth="1" min="11" max="11"/>
    <col width="13" customWidth="1" min="12" max="12"/>
    <col width="2.5" customWidth="1" min="13" max="13"/>
  </cols>
  <sheetData>
    <row r="1" ht="36" customHeight="1">
      <c r="A1" s="1" t="inlineStr">
        <is>
          <t>SPL MANAGEMENT</t>
        </is>
      </c>
      <c r="B1" s="2" t="n"/>
      <c r="C1" s="2" t="n"/>
      <c r="D1" s="2" t="n"/>
      <c r="E1" s="2" t="n"/>
      <c r="F1" s="2" t="n"/>
      <c r="G1" s="2" t="n"/>
      <c r="H1" s="2" t="n"/>
      <c r="I1" s="2" t="n"/>
      <c r="J1" s="2" t="n"/>
      <c r="K1" s="2" t="n"/>
      <c r="L1" s="2" t="n"/>
      <c r="M1" s="3" t="inlineStr">
        <is>
          <t>Owner's Monthly Dashboard</t>
        </is>
      </c>
    </row>
    <row r="2" ht="3" customHeight="1">
      <c r="A2" s="4" t="n"/>
      <c r="B2" s="4" t="n"/>
      <c r="C2" s="4" t="n"/>
      <c r="D2" s="4" t="n"/>
      <c r="E2" s="4" t="n"/>
      <c r="F2" s="4" t="n"/>
      <c r="G2" s="4" t="n"/>
      <c r="H2" s="4" t="n"/>
      <c r="I2" s="4" t="n"/>
      <c r="J2" s="4" t="n"/>
      <c r="K2" s="4" t="n"/>
      <c r="L2" s="4" t="n"/>
      <c r="M2" s="4" t="n"/>
    </row>
    <row r="3" ht="10" customHeight="1"/>
    <row r="4" ht="24" customHeight="1">
      <c r="B4" s="5" t="inlineStr">
        <is>
          <t>Month</t>
        </is>
      </c>
      <c r="C4" s="6">
        <f>DATE(YEAR(TODAY()),MONTH(TODAY()),1)</f>
        <v/>
      </c>
      <c r="D4" s="7" t="n"/>
      <c r="F4" s="5" t="inlineStr">
        <is>
          <t>Prepared by</t>
        </is>
      </c>
      <c r="G4" s="7" t="n"/>
      <c r="H4" s="7" t="n"/>
      <c r="I4" s="5" t="inlineStr">
        <is>
          <t>Reviewed on</t>
        </is>
      </c>
      <c r="K4" s="8" t="n"/>
      <c r="L4" s="7" t="n"/>
    </row>
    <row r="5" ht="20" customHeight="1">
      <c r="B5" s="5" t="inlineStr">
        <is>
          <t>Staff trained target</t>
        </is>
      </c>
      <c r="C5" s="9" t="n">
        <v>1</v>
      </c>
      <c r="D5" s="10" t="inlineStr">
        <is>
          <t>Cells below target show gold.</t>
        </is>
      </c>
      <c r="I5" s="5" t="inlineStr">
        <is>
          <t>Locations reported</t>
        </is>
      </c>
      <c r="K5" s="11">
        <f>SUMPRODUCT((B8:B12&lt;&gt;"")*((L8:L12="Green")+(L8:L12="Amber")+(L8:L12="Red")))&amp;" of "&amp;COUNTIF(B8:B12,"?*")</f>
        <v/>
      </c>
    </row>
    <row r="7" ht="46" customHeight="1">
      <c r="B7" s="12" t="inlineStr">
        <is>
          <t>Location</t>
        </is>
      </c>
      <c r="C7" s="13" t="inlineStr">
        <is>
          <t>Open compliance items</t>
        </is>
      </c>
      <c r="D7" s="13" t="inlineStr">
        <is>
          <t>Items overdue</t>
        </is>
      </c>
      <c r="E7" s="13" t="inlineStr">
        <is>
          <t>Next critical date</t>
        </is>
      </c>
      <c r="F7" s="13" t="inlineStr">
        <is>
          <t>Inspection findings open</t>
        </is>
      </c>
      <c r="G7" s="13" t="inlineStr">
        <is>
          <t>Staff count</t>
        </is>
      </c>
      <c r="H7" s="13" t="inlineStr">
        <is>
          <t>Staff trained count</t>
        </is>
      </c>
      <c r="I7" s="13" t="inlineStr">
        <is>
          <t>Staff trained (%)</t>
        </is>
      </c>
      <c r="J7" s="13" t="inlineStr">
        <is>
          <t>Incidents this month</t>
        </is>
      </c>
      <c r="K7" s="13" t="inlineStr">
        <is>
          <t>Lease or facility issues</t>
        </is>
      </c>
      <c r="L7" s="13" t="inlineStr">
        <is>
          <t>Overall status</t>
        </is>
      </c>
    </row>
    <row r="8" ht="22" customHeight="1">
      <c r="B8" s="14" t="inlineStr">
        <is>
          <t>Location A</t>
        </is>
      </c>
      <c r="C8" s="15" t="n"/>
      <c r="D8" s="15" t="n"/>
      <c r="E8" s="16" t="n"/>
      <c r="F8" s="15" t="n"/>
      <c r="G8" s="15" t="n"/>
      <c r="H8" s="15" t="n"/>
      <c r="I8" s="17">
        <f>IF(AND(ISNUMBER(G8),G8&gt;0,ISNUMBER(H8)),H8/G8,"")</f>
        <v/>
      </c>
      <c r="J8" s="15" t="n"/>
      <c r="K8" s="15" t="n"/>
      <c r="L8" s="15" t="n"/>
    </row>
    <row r="9" ht="22" customHeight="1">
      <c r="B9" s="14" t="inlineStr">
        <is>
          <t>Location B</t>
        </is>
      </c>
      <c r="C9" s="15" t="n"/>
      <c r="D9" s="15" t="n"/>
      <c r="E9" s="16" t="n"/>
      <c r="F9" s="15" t="n"/>
      <c r="G9" s="15" t="n"/>
      <c r="H9" s="15" t="n"/>
      <c r="I9" s="17">
        <f>IF(AND(ISNUMBER(G9),G9&gt;0,ISNUMBER(H9)),H9/G9,"")</f>
        <v/>
      </c>
      <c r="J9" s="15" t="n"/>
      <c r="K9" s="15" t="n"/>
      <c r="L9" s="15" t="n"/>
    </row>
    <row r="10" ht="22" customHeight="1">
      <c r="B10" s="14" t="inlineStr">
        <is>
          <t>Location C</t>
        </is>
      </c>
      <c r="C10" s="15" t="n"/>
      <c r="D10" s="15" t="n"/>
      <c r="E10" s="16" t="n"/>
      <c r="F10" s="15" t="n"/>
      <c r="G10" s="15" t="n"/>
      <c r="H10" s="15" t="n"/>
      <c r="I10" s="17">
        <f>IF(AND(ISNUMBER(G10),G10&gt;0,ISNUMBER(H10)),H10/G10,"")</f>
        <v/>
      </c>
      <c r="J10" s="15" t="n"/>
      <c r="K10" s="15" t="n"/>
      <c r="L10" s="15" t="n"/>
    </row>
    <row r="11" ht="22" customHeight="1">
      <c r="B11" s="14" t="inlineStr">
        <is>
          <t>Location D</t>
        </is>
      </c>
      <c r="C11" s="15" t="n"/>
      <c r="D11" s="15" t="n"/>
      <c r="E11" s="16" t="n"/>
      <c r="F11" s="15" t="n"/>
      <c r="G11" s="15" t="n"/>
      <c r="H11" s="15" t="n"/>
      <c r="I11" s="17">
        <f>IF(AND(ISNUMBER(G11),G11&gt;0,ISNUMBER(H11)),H11/G11,"")</f>
        <v/>
      </c>
      <c r="J11" s="15" t="n"/>
      <c r="K11" s="15" t="n"/>
      <c r="L11" s="15" t="n"/>
    </row>
    <row r="12" ht="22" customHeight="1">
      <c r="B12" s="14" t="inlineStr">
        <is>
          <t>Location E</t>
        </is>
      </c>
      <c r="C12" s="15" t="n"/>
      <c r="D12" s="15" t="n"/>
      <c r="E12" s="16" t="n"/>
      <c r="F12" s="15" t="n"/>
      <c r="G12" s="15" t="n"/>
      <c r="H12" s="15" t="n"/>
      <c r="I12" s="17">
        <f>IF(AND(ISNUMBER(G12),G12&gt;0,ISNUMBER(H12)),H12/G12,"")</f>
        <v/>
      </c>
      <c r="J12" s="15" t="n"/>
      <c r="K12" s="15" t="n"/>
      <c r="L12" s="15" t="n"/>
    </row>
    <row r="13">
      <c r="B13" s="18" t="inlineStr">
        <is>
          <t>Portfolio</t>
        </is>
      </c>
      <c r="C13" s="19">
        <f>IF(COUNT(C8:C12)=0,"",SUM(C8:C12))</f>
        <v/>
      </c>
      <c r="D13" s="19">
        <f>IF(COUNT(D8:D12)=0,"",SUM(D8:D12))</f>
        <v/>
      </c>
      <c r="E13" s="20">
        <f>IF(COUNT(E8:E12)=0,"",MIN(E8:E12))</f>
        <v/>
      </c>
      <c r="F13" s="19">
        <f>IF(COUNT(F8:F12)=0,"",SUM(F8:F12))</f>
        <v/>
      </c>
      <c r="G13" s="19">
        <f>IF(COUNT(G8:G12)=0,"",SUM(G8:G12))</f>
        <v/>
      </c>
      <c r="H13" s="19">
        <f>IF(COUNT(H8:H12)=0,"",SUM(H8:H12))</f>
        <v/>
      </c>
      <c r="I13" s="21">
        <f>IF(SUM(G8:G12)=0,"",SUM(H8:H12)/SUM(G8:G12))</f>
        <v/>
      </c>
      <c r="J13" s="19">
        <f>IF(COUNT(J8:J12)=0,"",SUM(J8:J12))</f>
        <v/>
      </c>
      <c r="K13" s="19">
        <f>IF(COUNT(K8:K12)=0,"",SUM(K8:K12))</f>
        <v/>
      </c>
      <c r="L13" s="19">
        <f>IF(COUNTIF(L8:L12,"Red")&gt;0,"Red",IF(SUMPRODUCT((B8:B12&lt;&gt;"")*((L8:L12="")+(L8:L12="Incomplete")))&gt;0,"Incomplete",IF(COUNTIF(L8:L12,"Amber")&gt;0,"Amber",IF(COUNTIF(L8:L12,"Green")&gt;0,"Green","Incomplete"))))</f>
        <v/>
      </c>
    </row>
    <row r="14" ht="16" customHeight="1">
      <c r="B14" s="22" t="inlineStr">
        <is>
          <t>The Portfolio row and Staff trained (%) calculate automatically. Fill in the white cells only.</t>
        </is>
      </c>
    </row>
    <row r="16" ht="24" customHeight="1">
      <c r="B16" s="23" t="inlineStr">
        <is>
          <t>Decisions needed from leadership</t>
        </is>
      </c>
      <c r="C16" s="24" t="n"/>
      <c r="D16" s="24" t="n"/>
      <c r="E16" s="24" t="n"/>
      <c r="F16" s="24" t="n"/>
      <c r="G16" s="24" t="n"/>
      <c r="H16" s="24" t="n"/>
      <c r="I16" s="24" t="n"/>
      <c r="J16" s="24" t="n"/>
      <c r="K16" s="24" t="n"/>
      <c r="L16" s="24" t="n"/>
    </row>
    <row r="17" ht="18" customHeight="1">
      <c r="B17" s="25" t="inlineStr">
        <is>
          <t>Decision</t>
        </is>
      </c>
      <c r="C17" s="26" t="n"/>
      <c r="D17" s="26" t="n"/>
      <c r="E17" s="26" t="n"/>
      <c r="F17" s="26" t="n"/>
      <c r="G17" s="26" t="n"/>
      <c r="H17" s="27" t="inlineStr">
        <is>
          <t>Owner</t>
        </is>
      </c>
      <c r="I17" s="26" t="n"/>
      <c r="J17" s="27" t="inlineStr">
        <is>
          <t>Needed by</t>
        </is>
      </c>
      <c r="K17" s="26" t="n"/>
      <c r="L17" s="28" t="inlineStr">
        <is>
          <t>Status</t>
        </is>
      </c>
    </row>
    <row r="18" ht="20" customHeight="1">
      <c r="B18" s="29" t="n"/>
      <c r="C18" s="26" t="n"/>
      <c r="D18" s="26" t="n"/>
      <c r="E18" s="26" t="n"/>
      <c r="F18" s="26" t="n"/>
      <c r="G18" s="26" t="n"/>
      <c r="H18" s="30" t="n"/>
      <c r="I18" s="26" t="n"/>
      <c r="J18" s="31" t="n"/>
      <c r="K18" s="26" t="n"/>
      <c r="L18" s="32" t="n"/>
    </row>
    <row r="19" ht="20" customHeight="1">
      <c r="B19" s="29" t="n"/>
      <c r="C19" s="26" t="n"/>
      <c r="D19" s="26" t="n"/>
      <c r="E19" s="26" t="n"/>
      <c r="F19" s="26" t="n"/>
      <c r="G19" s="26" t="n"/>
      <c r="H19" s="30" t="n"/>
      <c r="I19" s="26" t="n"/>
      <c r="J19" s="31" t="n"/>
      <c r="K19" s="26" t="n"/>
      <c r="L19" s="32" t="n"/>
    </row>
    <row r="20" ht="20" customHeight="1">
      <c r="B20" s="29" t="n"/>
      <c r="C20" s="26" t="n"/>
      <c r="D20" s="26" t="n"/>
      <c r="E20" s="26" t="n"/>
      <c r="F20" s="26" t="n"/>
      <c r="G20" s="26" t="n"/>
      <c r="H20" s="30" t="n"/>
      <c r="I20" s="26" t="n"/>
      <c r="J20" s="31" t="n"/>
      <c r="K20" s="26" t="n"/>
      <c r="L20" s="32" t="n"/>
    </row>
    <row r="21" ht="20" customHeight="1">
      <c r="B21" s="33" t="n"/>
      <c r="C21" s="34" t="n"/>
      <c r="D21" s="34" t="n"/>
      <c r="E21" s="34" t="n"/>
      <c r="F21" s="34" t="n"/>
      <c r="G21" s="34" t="n"/>
      <c r="H21" s="35" t="n"/>
      <c r="I21" s="34" t="n"/>
      <c r="J21" s="36" t="n"/>
      <c r="K21" s="34" t="n"/>
      <c r="L21" s="37" t="n"/>
    </row>
    <row r="24" ht="24" customHeight="1">
      <c r="B24" s="23" t="inlineStr">
        <is>
          <t>Coming up in the next 60 days</t>
        </is>
      </c>
      <c r="C24" s="24" t="n"/>
      <c r="D24" s="24" t="n"/>
      <c r="E24" s="24" t="n"/>
      <c r="F24" s="24" t="n"/>
      <c r="G24" s="24" t="n"/>
      <c r="H24" s="24" t="n"/>
      <c r="I24" s="24" t="n"/>
      <c r="J24" s="24" t="n"/>
      <c r="K24" s="24" t="n"/>
      <c r="L24" s="24" t="n"/>
    </row>
    <row r="25" ht="18" customHeight="1">
      <c r="B25" s="25" t="inlineStr">
        <is>
          <t>Date</t>
        </is>
      </c>
      <c r="C25" s="27" t="inlineStr">
        <is>
          <t>Item</t>
        </is>
      </c>
      <c r="D25" s="26" t="n"/>
      <c r="E25" s="26" t="n"/>
      <c r="F25" s="26" t="n"/>
      <c r="G25" s="26" t="n"/>
      <c r="H25" s="26" t="n"/>
      <c r="I25" s="27" t="inlineStr">
        <is>
          <t>Location</t>
        </is>
      </c>
      <c r="J25" s="26" t="n"/>
      <c r="K25" s="28" t="inlineStr">
        <is>
          <t>Owner</t>
        </is>
      </c>
      <c r="L25" s="38" t="n"/>
    </row>
    <row r="26" ht="20" customHeight="1">
      <c r="B26" s="39" t="n"/>
      <c r="C26" s="30" t="n"/>
      <c r="D26" s="26" t="n"/>
      <c r="E26" s="26" t="n"/>
      <c r="F26" s="26" t="n"/>
      <c r="G26" s="26" t="n"/>
      <c r="H26" s="26" t="n"/>
      <c r="I26" s="30" t="n"/>
      <c r="J26" s="26" t="n"/>
      <c r="K26" s="32" t="n"/>
      <c r="L26" s="38" t="n"/>
    </row>
    <row r="27" ht="20" customHeight="1">
      <c r="B27" s="39" t="n"/>
      <c r="C27" s="30" t="n"/>
      <c r="D27" s="26" t="n"/>
      <c r="E27" s="26" t="n"/>
      <c r="F27" s="26" t="n"/>
      <c r="G27" s="26" t="n"/>
      <c r="H27" s="26" t="n"/>
      <c r="I27" s="30" t="n"/>
      <c r="J27" s="26" t="n"/>
      <c r="K27" s="32" t="n"/>
      <c r="L27" s="38" t="n"/>
    </row>
    <row r="28" ht="20" customHeight="1">
      <c r="B28" s="39" t="n"/>
      <c r="C28" s="30" t="n"/>
      <c r="D28" s="26" t="n"/>
      <c r="E28" s="26" t="n"/>
      <c r="F28" s="26" t="n"/>
      <c r="G28" s="26" t="n"/>
      <c r="H28" s="26" t="n"/>
      <c r="I28" s="30" t="n"/>
      <c r="J28" s="26" t="n"/>
      <c r="K28" s="32" t="n"/>
      <c r="L28" s="38" t="n"/>
    </row>
    <row r="29" ht="20" customHeight="1">
      <c r="B29" s="39" t="n"/>
      <c r="C29" s="30" t="n"/>
      <c r="D29" s="26" t="n"/>
      <c r="E29" s="26" t="n"/>
      <c r="F29" s="26" t="n"/>
      <c r="G29" s="26" t="n"/>
      <c r="H29" s="26" t="n"/>
      <c r="I29" s="30" t="n"/>
      <c r="J29" s="26" t="n"/>
      <c r="K29" s="32" t="n"/>
      <c r="L29" s="38" t="n"/>
    </row>
    <row r="30" ht="20" customHeight="1">
      <c r="B30" s="39" t="n"/>
      <c r="C30" s="30" t="n"/>
      <c r="D30" s="26" t="n"/>
      <c r="E30" s="26" t="n"/>
      <c r="F30" s="26" t="n"/>
      <c r="G30" s="26" t="n"/>
      <c r="H30" s="26" t="n"/>
      <c r="I30" s="30" t="n"/>
      <c r="J30" s="26" t="n"/>
      <c r="K30" s="32" t="n"/>
      <c r="L30" s="38" t="n"/>
    </row>
    <row r="31" ht="20" customHeight="1">
      <c r="B31" s="40" t="n"/>
      <c r="C31" s="35" t="n"/>
      <c r="D31" s="34" t="n"/>
      <c r="E31" s="34" t="n"/>
      <c r="F31" s="34" t="n"/>
      <c r="G31" s="34" t="n"/>
      <c r="H31" s="34" t="n"/>
      <c r="I31" s="35" t="n"/>
      <c r="J31" s="34" t="n"/>
      <c r="K31" s="37" t="n"/>
      <c r="L31" s="41" t="n"/>
    </row>
    <row r="33">
      <c r="A33" s="42" t="n"/>
      <c r="B33" s="43" t="inlineStr">
        <is>
          <t>SPL Management · spl-management.com · Managed with Precision</t>
        </is>
      </c>
      <c r="C33" s="44" t="n"/>
      <c r="D33" s="44" t="n"/>
      <c r="E33" s="44" t="n"/>
      <c r="F33" s="44" t="n"/>
      <c r="G33" s="44" t="n"/>
      <c r="H33" s="44" t="n"/>
      <c r="I33" s="44" t="n"/>
      <c r="J33" s="44" t="n"/>
      <c r="K33" s="44" t="n"/>
      <c r="L33" s="44" t="n"/>
      <c r="M33" s="44" t="n"/>
    </row>
    <row r="34">
      <c r="A34" s="45" t="n"/>
      <c r="B34" s="46" t="inlineStr">
        <is>
          <t>General information only. Requirements vary by jurisdiction and change often; confirm current rules with your regulator or a qualified professional.</t>
        </is>
      </c>
    </row>
    <row r="35">
      <c r="B35" s="47" t="inlineStr">
        <is>
          <t>Prepared by SPL Management.  Want a second set of eyes? spl-management.com/consultation   |   Version 2.0 · Content reviewed September 26, 2026</t>
        </is>
      </c>
    </row>
  </sheetData>
  <mergeCells count="42">
    <mergeCell ref="I30:J30"/>
    <mergeCell ref="C25:H25"/>
    <mergeCell ref="K30:L30"/>
    <mergeCell ref="K25:L25"/>
    <mergeCell ref="H20:I20"/>
    <mergeCell ref="B17:G17"/>
    <mergeCell ref="C31:H31"/>
    <mergeCell ref="K5:L5"/>
    <mergeCell ref="J19:K19"/>
    <mergeCell ref="I27:J27"/>
    <mergeCell ref="I26:J26"/>
    <mergeCell ref="K26:L26"/>
    <mergeCell ref="C4:D4"/>
    <mergeCell ref="B19:G19"/>
    <mergeCell ref="K29:L29"/>
    <mergeCell ref="H21:I21"/>
    <mergeCell ref="C27:H27"/>
    <mergeCell ref="I25:J25"/>
    <mergeCell ref="K31:L31"/>
    <mergeCell ref="I28:J28"/>
    <mergeCell ref="H17:I17"/>
    <mergeCell ref="B20:G20"/>
    <mergeCell ref="J20:K20"/>
    <mergeCell ref="C28:H28"/>
    <mergeCell ref="K27:L27"/>
    <mergeCell ref="I5:J5"/>
    <mergeCell ref="H19:I19"/>
    <mergeCell ref="C30:H30"/>
    <mergeCell ref="G4:H4"/>
    <mergeCell ref="J21:K21"/>
    <mergeCell ref="I4:J4"/>
    <mergeCell ref="I29:J29"/>
    <mergeCell ref="H18:I18"/>
    <mergeCell ref="K28:L28"/>
    <mergeCell ref="J18:K18"/>
    <mergeCell ref="I31:J31"/>
    <mergeCell ref="B18:G18"/>
    <mergeCell ref="C26:H26"/>
    <mergeCell ref="K4:L4"/>
    <mergeCell ref="B21:G21"/>
    <mergeCell ref="C29:H29"/>
    <mergeCell ref="J17:K17"/>
  </mergeCells>
  <conditionalFormatting sqref="L8:L13">
    <cfRule type="cellIs" priority="1" operator="equal" dxfId="0">
      <formula>"Red"</formula>
    </cfRule>
    <cfRule type="cellIs" priority="2" operator="equal" dxfId="1">
      <formula>"Amber"</formula>
    </cfRule>
    <cfRule type="cellIs" priority="3" operator="equal" dxfId="2">
      <formula>"Green"</formula>
    </cfRule>
    <cfRule type="cellIs" priority="4" operator="equal" dxfId="3">
      <formula>"Incomplete"</formula>
    </cfRule>
  </conditionalFormatting>
  <conditionalFormatting sqref="D8:D13">
    <cfRule type="expression" priority="5" dxfId="0">
      <formula>AND(ISNUMBER(D8),D8&gt;0)</formula>
    </cfRule>
  </conditionalFormatting>
  <conditionalFormatting sqref="I8:I13">
    <cfRule type="expression" priority="6" dxfId="4">
      <formula>AND(ISNUMBER(I8),I8&lt;$C$5)</formula>
    </cfRule>
  </conditionalFormatting>
  <conditionalFormatting sqref="E8:E13">
    <cfRule type="expression" priority="7" dxfId="5" stopIfTrue="1">
      <formula>AND(ISNUMBER(E8),E8&lt;TODAY())</formula>
    </cfRule>
    <cfRule type="expression" priority="8" dxfId="4">
      <formula>AND(ISNUMBER(E8),E8-TODAY()&lt;=30)</formula>
    </cfRule>
  </conditionalFormatting>
  <dataValidations count="6">
    <dataValidation sqref="C4" showDropDown="0" showInputMessage="1" showErrorMessage="0" allowBlank="0" promptTitle="Month" prompt="Pick the reporting month." type="list">
      <formula1>Lists!$A$1:$A$36</formula1>
    </dataValidation>
    <dataValidation sqref="C5" showDropDown="0" showInputMessage="0" showErrorMessage="1" allowBlank="1" error="Enter a percentage between 0% and 100%." type="decimal" operator="between">
      <formula1>0</formula1>
      <formula2>1</formula2>
    </dataValidation>
    <dataValidation sqref="C8:C12 D8:D12 F8:F12 G8:G12 J8:J12 K8:K12" showDropDown="0" showInputMessage="0" showErrorMessage="1" allowBlank="1" error="Enter a whole number, 0 or more." type="whole" operator="greaterThanOrEqual">
      <formula1>0</formula1>
    </dataValidation>
    <dataValidation sqref="H8:H12" showDropDown="0" showInputMessage="1" showErrorMessage="1" allowBlank="1" errorTitle="Staff trained count" error="Enter a whole number no larger than Staff count." promptTitle="Staff trained count" prompt="Staff at this location who are current on every required training module." type="custom">
      <formula1>AND(H8=INT(H8),H8&gt;=0,OR(NOT(ISNUMBER(G8)),H8&lt;=G8))</formula1>
    </dataValidation>
    <dataValidation sqref="E8:E12" showDropDown="0" showInputMessage="0" showErrorMessage="0" allowBlank="1" type="date" operator="greaterThan">
      <formula1>36526</formula1>
    </dataValidation>
    <dataValidation sqref="L8:L12" showDropDown="0" showInputMessage="0" showErrorMessage="1" allowBlank="1" error="Pick Green, Amber, Red, or Incomplete." type="list">
      <formula1>"Green,Amber,Red,Incomplete"</formula1>
    </dataValidation>
  </dataValidations>
  <pageMargins left="0.4" right="0.4" top="0.5" bottom="0.75" header="0.5" footer="0.3"/>
  <pageSetup orientation="landscape" paperSize="1" fitToHeight="1" fitToWidth="1"/>
  <headerFooter>
    <oddHeader>&amp;R&amp;7 SPL Management  |  Page &amp;P of &amp;N</oddHeader>
    <oddFooter>&amp;C&amp;6 SPL Management · spl-management.com · Managed with Precision  |  General information only. Requirements vary by jurisdiction and change often; confirm current rules with your regulator or a qualified professional.</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30"/>
  <sheetViews>
    <sheetView showGridLines="0" workbookViewId="0">
      <selection activeCell="A1" sqref="A1"/>
    </sheetView>
  </sheetViews>
  <sheetFormatPr baseColWidth="8" defaultRowHeight="15"/>
  <cols>
    <col width="5" customWidth="1" min="1" max="1"/>
    <col width="100" customWidth="1" min="2" max="2"/>
    <col width="4" customWidth="1" min="3" max="3"/>
  </cols>
  <sheetData>
    <row r="1" ht="36" customHeight="1">
      <c r="A1" s="1" t="inlineStr">
        <is>
          <t>SPL MANAGEMENT</t>
        </is>
      </c>
      <c r="B1" s="2" t="n"/>
      <c r="C1" s="3" t="inlineStr">
        <is>
          <t>Owner's Monthly Dashboard</t>
        </is>
      </c>
    </row>
    <row r="2" ht="3" customHeight="1">
      <c r="A2" s="4" t="n"/>
      <c r="B2" s="4" t="n"/>
      <c r="C2" s="4" t="n"/>
    </row>
    <row r="4" ht="28" customHeight="1">
      <c r="B4" s="48" t="inlineStr">
        <is>
          <t>Owner's Monthly Dashboard</t>
        </is>
      </c>
    </row>
    <row r="5">
      <c r="B5" s="49" t="inlineStr">
        <is>
          <t>One page, once a month: where each location stands and what leadership needs to decide.</t>
        </is>
      </c>
    </row>
    <row r="6" ht="26" customHeight="1">
      <c r="B6" s="50" t="inlineStr">
        <is>
          <t>Intended for: owners and leadership reviewing several licensed locations once a month.   |   Version 2.0 · Content reviewed September 26, 2026</t>
        </is>
      </c>
    </row>
    <row r="8" ht="32" customHeight="1">
      <c r="A8" s="51" t="n">
        <v>1</v>
      </c>
      <c r="B8" s="52" t="inlineStr">
        <is>
          <t>Pick the month in the Month cell, then fill in one row per location. Rename Location A to E to match your sites, and clear the name of any row you do not use so it is not counted as missing.</t>
        </is>
      </c>
    </row>
    <row r="9" ht="32" customHeight="1">
      <c r="A9" s="51" t="n">
        <v>2</v>
      </c>
      <c r="B9" s="52" t="inlineStr">
        <is>
          <t>Use the same measures every month so the trend is visible. Change a measure only for a clear reason, and note when you did.</t>
        </is>
      </c>
    </row>
    <row r="10" ht="32" customHeight="1">
      <c r="A10" s="51" t="n">
        <v>3</v>
      </c>
      <c r="B10" s="52" t="inlineStr">
        <is>
          <t>Report exceptions, not volume. The point is what is overdue, open, or at risk, not a list of everything that went fine.</t>
        </is>
      </c>
    </row>
    <row r="11" ht="32" customHeight="1">
      <c r="A11" s="51" t="n">
        <v>4</v>
      </c>
      <c r="B11" s="52" t="inlineStr">
        <is>
          <t>Pull the numbers from the same sources each month: your compliance calendar, inspection records, training logs, and incident logs.</t>
        </is>
      </c>
    </row>
    <row r="12" ht="46" customHeight="1">
      <c r="A12" s="51" t="n">
        <v>5</v>
      </c>
      <c r="B12" s="52" t="inlineStr">
        <is>
          <t>Set each location's status with a consistent rule. Green: on track, nothing overdue. Amber: something needs attention but has an owner and a date. Red: overdue, unowned, or at risk of a lapse. Incomplete: the location has not reported this month.</t>
        </is>
      </c>
    </row>
    <row r="13" ht="32" customHeight="1">
      <c r="A13" s="51" t="n">
        <v>6</v>
      </c>
      <c r="B13" s="52" t="inlineStr">
        <is>
          <t>List only real decisions in the leadership box, each with one named owner and a date it is needed by.</t>
        </is>
      </c>
    </row>
    <row r="14" ht="32" customHeight="1">
      <c r="A14" s="51" t="n">
        <v>7</v>
      </c>
      <c r="B14" s="52" t="inlineStr">
        <is>
          <t>Fill the next-60-days box from the compliance calendar so critical dates are visible to leadership early.</t>
        </is>
      </c>
    </row>
    <row r="15" ht="32" customHeight="1">
      <c r="A15" s="51" t="n">
        <v>8</v>
      </c>
      <c r="B15" s="52" t="inlineStr">
        <is>
          <t>Keep it to one page. If it does not fit, it is too detailed for this view. Save a copy each month so you have a history.</t>
        </is>
      </c>
    </row>
    <row r="17">
      <c r="B17" s="53" t="inlineStr">
        <is>
          <t>What each measure means</t>
        </is>
      </c>
    </row>
    <row r="18" ht="88" customHeight="1">
      <c r="B18" s="52" t="inlineStr">
        <is>
          <t>Open compliance items: calendar items not yet Complete. Items overdue: open items past their due date. Next critical date: the earliest upcoming date that needs leadership attention. Inspection findings open: corrective actions not yet verified closed. Staff count: people working at the location this month. Staff trained count: of those, how many are current on every required training module. Staff trained (%) is calculated from those two. Incidents this month: incidents logged this month. Lease or facility issues: open issues with the premises or the landlord.</t>
        </is>
      </c>
    </row>
    <row r="20">
      <c r="B20" s="53" t="inlineStr">
        <is>
          <t>Portfolio row</t>
        </is>
      </c>
    </row>
    <row r="21" ht="74" customHeight="1">
      <c r="B21" s="52" t="inlineStr">
        <is>
          <t>Counts add up across locations, and Next critical date shows the earliest date. Staff trained (%) is people-weighted: total staff trained divided by total staff, not an average of the location percentages. Overall status shows Red if any location is Red. Otherwise it shows Incomplete if any named location has not reported, then Amber, then Green. A location counts as reported once it has a Green, Amber, or Red status.</t>
        </is>
      </c>
    </row>
    <row r="23">
      <c r="B23" s="53" t="inlineStr">
        <is>
          <t>Suggested cadence</t>
        </is>
      </c>
    </row>
    <row r="24" ht="32" customHeight="1">
      <c r="B24" s="52" t="inlineStr">
        <is>
          <t>Suggested cadence only, not a requirement. Where a law, license condition, lease, or insurer sets a different frequency or deadline, follow that instead.</t>
        </is>
      </c>
    </row>
    <row r="26">
      <c r="B26" s="54" t="inlineStr">
        <is>
          <t>Prepared by SPL Management</t>
        </is>
      </c>
    </row>
    <row r="27">
      <c r="B27" s="55" t="inlineStr">
        <is>
          <t>Want a second set of eyes? spl-management.com/consultation</t>
        </is>
      </c>
    </row>
    <row r="29">
      <c r="A29" s="42" t="inlineStr">
        <is>
          <t>SPL Management · spl-management.com · Managed with Precision</t>
        </is>
      </c>
      <c r="B29" s="44" t="n"/>
      <c r="C29" s="44" t="n"/>
    </row>
    <row r="30">
      <c r="A30" s="45" t="inlineStr">
        <is>
          <t>General information only. Requirements vary by jurisdiction and change often; confirm current rules with your regulator or a qualified professional.</t>
        </is>
      </c>
      <c r="B30" s="56" t="n"/>
    </row>
  </sheetData>
  <pageMargins left="0.4" right="0.4" top="0.5" bottom="0.75" header="0.5" footer="0.3"/>
  <pageSetup orientation="portrait" paperSize="1" fitToHeight="1" fitToWidth="1"/>
  <headerFooter>
    <oddHeader>&amp;R&amp;7 SPL Management  |  Page &amp;P of &amp;N</oddHeader>
    <oddFooter>&amp;C&amp;6 SPL Management · spl-management.com · Managed with Precision  |  General information only. Requirements vary by jurisdiction and change often; confirm current rules with your regulator or a qualified professional.</oddFooter>
    <evenHeader/>
    <evenFooter/>
    <firstHeader/>
    <firstFooter/>
  </headerFooter>
</worksheet>
</file>

<file path=xl/worksheets/sheet3.xml><?xml version="1.0" encoding="utf-8"?>
<worksheet xmlns="http://schemas.openxmlformats.org/spreadsheetml/2006/main">
  <sheetPr>
    <outlinePr summaryBelow="1" summaryRight="1"/>
    <pageSetUpPr/>
  </sheetPr>
  <dimension ref="A1:A36"/>
  <sheetViews>
    <sheetView workbookViewId="0">
      <selection activeCell="A1" sqref="A1"/>
    </sheetView>
  </sheetViews>
  <sheetFormatPr baseColWidth="8" defaultRowHeight="15"/>
  <sheetData>
    <row r="1">
      <c r="A1" s="57">
        <f>DATE(2026,1,1)</f>
        <v/>
      </c>
    </row>
    <row r="2">
      <c r="A2" s="57">
        <f>DATE(2026,2,1)</f>
        <v/>
      </c>
    </row>
    <row r="3">
      <c r="A3" s="57">
        <f>DATE(2026,3,1)</f>
        <v/>
      </c>
    </row>
    <row r="4">
      <c r="A4" s="57">
        <f>DATE(2026,4,1)</f>
        <v/>
      </c>
    </row>
    <row r="5">
      <c r="A5" s="57">
        <f>DATE(2026,5,1)</f>
        <v/>
      </c>
    </row>
    <row r="6">
      <c r="A6" s="57">
        <f>DATE(2026,6,1)</f>
        <v/>
      </c>
    </row>
    <row r="7">
      <c r="A7" s="57">
        <f>DATE(2026,7,1)</f>
        <v/>
      </c>
    </row>
    <row r="8">
      <c r="A8" s="57">
        <f>DATE(2026,8,1)</f>
        <v/>
      </c>
    </row>
    <row r="9">
      <c r="A9" s="57">
        <f>DATE(2026,9,1)</f>
        <v/>
      </c>
    </row>
    <row r="10">
      <c r="A10" s="57">
        <f>DATE(2026,10,1)</f>
        <v/>
      </c>
    </row>
    <row r="11">
      <c r="A11" s="57">
        <f>DATE(2026,11,1)</f>
        <v/>
      </c>
    </row>
    <row r="12">
      <c r="A12" s="57">
        <f>DATE(2026,12,1)</f>
        <v/>
      </c>
    </row>
    <row r="13">
      <c r="A13" s="57">
        <f>DATE(2027,1,1)</f>
        <v/>
      </c>
    </row>
    <row r="14">
      <c r="A14" s="57">
        <f>DATE(2027,2,1)</f>
        <v/>
      </c>
    </row>
    <row r="15">
      <c r="A15" s="57">
        <f>DATE(2027,3,1)</f>
        <v/>
      </c>
    </row>
    <row r="16">
      <c r="A16" s="57">
        <f>DATE(2027,4,1)</f>
        <v/>
      </c>
    </row>
    <row r="17">
      <c r="A17" s="57">
        <f>DATE(2027,5,1)</f>
        <v/>
      </c>
    </row>
    <row r="18">
      <c r="A18" s="57">
        <f>DATE(2027,6,1)</f>
        <v/>
      </c>
    </row>
    <row r="19">
      <c r="A19" s="57">
        <f>DATE(2027,7,1)</f>
        <v/>
      </c>
    </row>
    <row r="20">
      <c r="A20" s="57">
        <f>DATE(2027,8,1)</f>
        <v/>
      </c>
    </row>
    <row r="21">
      <c r="A21" s="57">
        <f>DATE(2027,9,1)</f>
        <v/>
      </c>
    </row>
    <row r="22">
      <c r="A22" s="57">
        <f>DATE(2027,10,1)</f>
        <v/>
      </c>
    </row>
    <row r="23">
      <c r="A23" s="57">
        <f>DATE(2027,11,1)</f>
        <v/>
      </c>
    </row>
    <row r="24">
      <c r="A24" s="57">
        <f>DATE(2027,12,1)</f>
        <v/>
      </c>
    </row>
    <row r="25">
      <c r="A25" s="57">
        <f>DATE(2028,1,1)</f>
        <v/>
      </c>
    </row>
    <row r="26">
      <c r="A26" s="57">
        <f>DATE(2028,2,1)</f>
        <v/>
      </c>
    </row>
    <row r="27">
      <c r="A27" s="57">
        <f>DATE(2028,3,1)</f>
        <v/>
      </c>
    </row>
    <row r="28">
      <c r="A28" s="57">
        <f>DATE(2028,4,1)</f>
        <v/>
      </c>
    </row>
    <row r="29">
      <c r="A29" s="57">
        <f>DATE(2028,5,1)</f>
        <v/>
      </c>
    </row>
    <row r="30">
      <c r="A30" s="57">
        <f>DATE(2028,6,1)</f>
        <v/>
      </c>
    </row>
    <row r="31">
      <c r="A31" s="57">
        <f>DATE(2028,7,1)</f>
        <v/>
      </c>
    </row>
    <row r="32">
      <c r="A32" s="57">
        <f>DATE(2028,8,1)</f>
        <v/>
      </c>
    </row>
    <row r="33">
      <c r="A33" s="57">
        <f>DATE(2028,9,1)</f>
        <v/>
      </c>
    </row>
    <row r="34">
      <c r="A34" s="57">
        <f>DATE(2028,10,1)</f>
        <v/>
      </c>
    </row>
    <row r="35">
      <c r="A35" s="57">
        <f>DATE(2028,11,1)</f>
        <v/>
      </c>
    </row>
    <row r="36">
      <c r="A36" s="57">
        <f>DATE(2028,12,1)</f>
        <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SPL Management</dc:creator>
  <dc:title xmlns:dc="http://purl.org/dc/elements/1.1/">Owner's Monthly Dashboard</dc:title>
  <dcterms:created xmlns:dcterms="http://purl.org/dc/terms/" xmlns:xsi="http://www.w3.org/2001/XMLSchema-instance" xsi:type="dcterms:W3CDTF">2026-09-26T23:18:18Z</dcterms:created>
  <dcterms:modified xmlns:dcterms="http://purl.org/dc/terms/" xmlns:xsi="http://www.w3.org/2001/XMLSchema-instance" xsi:type="dcterms:W3CDTF">2026-09-26T23:18:18Z</dcterms:modified>
</cp:coreProperties>
</file>